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6435008C-E82C-435F-BD46-92F3DBBA7C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Лист1!$A$3:$E$20</definedName>
    <definedName name="_xlnm.Print_Area" localSheetId="0">Лист1!$B$1:$H$29</definedName>
  </definedNames>
  <calcPr calcId="191029"/>
</workbook>
</file>

<file path=xl/calcChain.xml><?xml version="1.0" encoding="utf-8"?>
<calcChain xmlns="http://schemas.openxmlformats.org/spreadsheetml/2006/main">
  <c r="H19" i="2" l="1"/>
  <c r="F19" i="2"/>
  <c r="E20" i="2"/>
  <c r="G4" i="2" l="1"/>
  <c r="G26" i="2"/>
  <c r="G16" i="2" l="1"/>
  <c r="G13" i="2" l="1"/>
  <c r="E29" i="2" l="1"/>
  <c r="H28" i="2"/>
  <c r="F28" i="2"/>
  <c r="H27" i="2"/>
  <c r="G29" i="2"/>
  <c r="H29" i="2" l="1"/>
  <c r="F29" i="2"/>
  <c r="F26" i="2"/>
  <c r="H26" i="2"/>
  <c r="F27" i="2"/>
  <c r="F18" i="2" l="1"/>
  <c r="H18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20" i="2"/>
  <c r="H17" i="2" l="1"/>
  <c r="H12" i="2" l="1"/>
  <c r="H16" i="2" l="1"/>
  <c r="H15" i="2" l="1"/>
  <c r="H5" i="2" l="1"/>
  <c r="H6" i="2"/>
  <c r="H7" i="2"/>
  <c r="H8" i="2"/>
  <c r="H9" i="2"/>
  <c r="H10" i="2"/>
  <c r="H11" i="2"/>
  <c r="H13" i="2"/>
  <c r="H14" i="2"/>
  <c r="H20" i="2"/>
  <c r="H4" i="2"/>
  <c r="E21" i="2" l="1"/>
  <c r="D19" i="2" s="1"/>
  <c r="F4" i="2"/>
  <c r="D28" i="2" l="1"/>
  <c r="D27" i="2"/>
  <c r="D26" i="2"/>
  <c r="D17" i="2"/>
  <c r="D18" i="2"/>
  <c r="D15" i="2"/>
  <c r="D16" i="2"/>
  <c r="D7" i="2"/>
  <c r="D9" i="2"/>
  <c r="D11" i="2"/>
  <c r="D13" i="2"/>
  <c r="D20" i="2"/>
  <c r="D5" i="2"/>
  <c r="D6" i="2"/>
  <c r="D8" i="2"/>
  <c r="D10" i="2"/>
  <c r="D12" i="2"/>
  <c r="D14" i="2"/>
  <c r="D4" i="2"/>
  <c r="G21" i="2"/>
  <c r="D29" i="2" l="1"/>
  <c r="F21" i="2"/>
  <c r="H21" i="2"/>
  <c r="D21" i="2"/>
</calcChain>
</file>

<file path=xl/sharedStrings.xml><?xml version="1.0" encoding="utf-8"?>
<sst xmlns="http://schemas.openxmlformats.org/spreadsheetml/2006/main" count="44" uniqueCount="31">
  <si>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</si>
  <si>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</si>
  <si>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</si>
  <si>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</si>
  <si>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</si>
  <si>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</si>
  <si>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</si>
  <si>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</si>
  <si>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</si>
  <si>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</si>
  <si>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</si>
  <si>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</si>
  <si>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</si>
  <si>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"СИБСОЦБАНК" ООО</t>
  </si>
  <si>
    <t>ТКБ БАНК ПАО</t>
  </si>
  <si>
    <t>ПАО Банк "ФК Открытие"</t>
  </si>
  <si>
    <t>АО КБ "ФорБанк"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</si>
  <si>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</si>
  <si>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</si>
  <si>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</si>
  <si>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</si>
  <si>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</si>
  <si>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Операционный лимит
на 2020 год</t>
  </si>
  <si>
    <t>Алтайский фонд микрозаймов</t>
  </si>
  <si>
    <t>Фонд развития Алтайского края</t>
  </si>
  <si>
    <t>Наименование финансовой организации -партнера</t>
  </si>
  <si>
    <t>Операционный лимит на вновь принятые условные обязательства, вытекающие из договоров кредитного характера
на 2020 год</t>
  </si>
  <si>
    <t>Операционный лимит на вновь принятые условные обязательства, вытекающие из договоров микрозайма и иных договоров на 2020 год</t>
  </si>
  <si>
    <t>Использование лимита на 01.11.2020</t>
  </si>
  <si>
    <t>Свободный лимит на 01.11.2020</t>
  </si>
  <si>
    <t>АО "СМП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</si>
</sst>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9" fontId="4" fillId="0" borderId="22" xfId="0" applyNumberFormat="1" applyFont="1" applyFill="1" applyBorder="1" applyAlignment="1">
      <alignment horizontal="center" vertical="center" wrapText="1"/>
    </xf>
    <xf numFmtId="9" fontId="6" fillId="0" borderId="23" xfId="0" applyNumberFormat="1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9" fontId="4" fillId="0" borderId="10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9" fontId="6" fillId="0" borderId="12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5" sqref="H5"/>
    </sheetView>
  </sheetViews>
  <sheetFormatPr defaultRowHeight="15" x14ac:dyDescent="0.25"/>
  <cols>
    <col min="1" max="1" width="5.28515625" style="2" customWidth="1"/>
    <col min="2" max="2" width="5.42578125" style="2" customWidth="1"/>
    <col min="3" max="3" width="32" style="4" customWidth="1"/>
    <col min="4" max="4" width="16.42578125" style="2" customWidth="1"/>
    <col min="5" max="5" width="16.5703125" style="2" customWidth="1"/>
    <col min="6" max="6" width="18.140625" style="2" customWidth="1"/>
    <col min="7" max="7" width="15.5703125" style="1" customWidth="1"/>
    <col min="8" max="8" width="27.7109375" style="2" customWidth="1"/>
    <col min="9" max="16384" width="9.140625" style="2"/>
  </cols>
  <sheetData>
    <row r="1" spans="2:8" ht="33.75" customHeight="1" thickBot="1" x14ac:dyDescent="0.3">
      <c r="B1" s="39" t="s">
        <v>26</v>
      </c>
      <c r="C1" s="39"/>
      <c r="D1" s="39"/>
      <c r="E1" s="39"/>
      <c r="F1" s="39"/>
      <c r="G1" s="39"/>
      <c r="H1" s="39"/>
    </row>
    <row r="2" spans="2:8" ht="33" customHeight="1" x14ac:dyDescent="0.25">
      <c r="B2" s="44" t="s">
        <v>0</v>
      </c>
      <c r="C2" s="38" t="s">
        <v>1</v>
      </c>
      <c r="D2" s="44" t="s">
        <v>22</v>
      </c>
      <c r="E2" s="47"/>
      <c r="F2" s="37" t="s">
        <v>28</v>
      </c>
      <c r="G2" s="38"/>
      <c r="H2" s="24" t="s">
        <v>29</v>
      </c>
    </row>
    <row r="3" spans="2:8" ht="25.5" customHeight="1" thickBot="1" x14ac:dyDescent="0.3">
      <c r="B3" s="45"/>
      <c r="C3" s="46"/>
      <c r="D3" s="29" t="s">
        <v>4</v>
      </c>
      <c r="E3" s="30" t="s">
        <v>5</v>
      </c>
      <c r="F3" s="31" t="s">
        <v>6</v>
      </c>
      <c r="G3" s="32" t="s">
        <v>5</v>
      </c>
      <c r="H3" s="33" t="s">
        <v>5</v>
      </c>
    </row>
    <row r="4" spans="2:8" s="3" customFormat="1" ht="18" customHeight="1" x14ac:dyDescent="0.25">
      <c r="B4" s="7">
        <v>1</v>
      </c>
      <c r="C4" s="8" t="s">
        <v>12</v>
      </c>
      <c r="D4" s="12">
        <f t="shared" ref="D4:D20" si="0">E4/$E$21</f>
        <v>0.13423785238961683</v>
      </c>
      <c r="E4" s="13">
        <v>330000</v>
      </c>
      <c r="F4" s="10">
        <f>G4/E4</f>
        <v>0.48815818181818177</v>
      </c>
      <c r="G4" s="20">
        <f>102709.9+15070+9600+15571.4+5678.4+6770+5692.5</f>
        <v>161092.19999999998</v>
      </c>
      <c r="H4" s="25">
        <f>E4-G4</f>
        <v>168907.80000000002</v>
      </c>
    </row>
    <row r="5" spans="2:8" s="3" customFormat="1" ht="18" customHeight="1" x14ac:dyDescent="0.25">
      <c r="B5" s="6">
        <v>2</v>
      </c>
      <c r="C5" s="9" t="s">
        <v>11</v>
      </c>
      <c r="D5" s="14">
        <f t="shared" si="0"/>
        <v>4.8813764505315209E-2</v>
      </c>
      <c r="E5" s="15">
        <v>120000</v>
      </c>
      <c r="F5" s="10">
        <f t="shared" ref="F5:F20" si="1">G5/E5</f>
        <v>0.53243750000000001</v>
      </c>
      <c r="G5" s="21">
        <v>63892.5</v>
      </c>
      <c r="H5" s="26">
        <f t="shared" ref="H5:H21" si="2">E5-G5</f>
        <v>56107.5</v>
      </c>
    </row>
    <row r="6" spans="2:8" ht="18" customHeight="1" x14ac:dyDescent="0.25">
      <c r="B6" s="7">
        <v>3</v>
      </c>
      <c r="C6" s="9" t="s">
        <v>15</v>
      </c>
      <c r="D6" s="14">
        <f t="shared" si="0"/>
        <v>7.2813865387095181E-2</v>
      </c>
      <c r="E6" s="15">
        <v>179000</v>
      </c>
      <c r="F6" s="10">
        <f t="shared" si="1"/>
        <v>0</v>
      </c>
      <c r="G6" s="21">
        <v>0</v>
      </c>
      <c r="H6" s="26">
        <f t="shared" si="2"/>
        <v>179000</v>
      </c>
    </row>
    <row r="7" spans="2:8" s="3" customFormat="1" ht="18" customHeight="1" x14ac:dyDescent="0.25">
      <c r="B7" s="6">
        <v>4</v>
      </c>
      <c r="C7" s="9" t="s">
        <v>20</v>
      </c>
      <c r="D7" s="14">
        <f t="shared" si="0"/>
        <v>5.2881578214091479E-2</v>
      </c>
      <c r="E7" s="15">
        <v>130000</v>
      </c>
      <c r="F7" s="10">
        <f t="shared" si="1"/>
        <v>0.12307692307692308</v>
      </c>
      <c r="G7" s="21">
        <v>16000</v>
      </c>
      <c r="H7" s="26">
        <f t="shared" si="2"/>
        <v>114000</v>
      </c>
    </row>
    <row r="8" spans="2:8" s="3" customFormat="1" ht="18" customHeight="1" x14ac:dyDescent="0.25">
      <c r="B8" s="7">
        <v>5</v>
      </c>
      <c r="C8" s="9" t="s">
        <v>7</v>
      </c>
      <c r="D8" s="14">
        <f t="shared" si="0"/>
        <v>1.2203441126328802E-2</v>
      </c>
      <c r="E8" s="15">
        <v>30000</v>
      </c>
      <c r="F8" s="10">
        <f t="shared" si="1"/>
        <v>0</v>
      </c>
      <c r="G8" s="21">
        <v>0</v>
      </c>
      <c r="H8" s="26">
        <f t="shared" si="2"/>
        <v>30000</v>
      </c>
    </row>
    <row r="9" spans="2:8" s="3" customFormat="1" ht="18" customHeight="1" x14ac:dyDescent="0.25">
      <c r="B9" s="6">
        <v>6</v>
      </c>
      <c r="C9" s="9" t="s">
        <v>14</v>
      </c>
      <c r="D9" s="14">
        <f t="shared" si="0"/>
        <v>1.0169534271940669E-2</v>
      </c>
      <c r="E9" s="15">
        <v>25000</v>
      </c>
      <c r="F9" s="10">
        <f t="shared" si="1"/>
        <v>0</v>
      </c>
      <c r="G9" s="21">
        <v>0</v>
      </c>
      <c r="H9" s="26">
        <f t="shared" si="2"/>
        <v>25000</v>
      </c>
    </row>
    <row r="10" spans="2:8" s="3" customFormat="1" ht="18" customHeight="1" x14ac:dyDescent="0.25">
      <c r="B10" s="7">
        <v>7</v>
      </c>
      <c r="C10" s="9" t="s">
        <v>10</v>
      </c>
      <c r="D10" s="14">
        <f t="shared" si="0"/>
        <v>6.1017205631644013E-2</v>
      </c>
      <c r="E10" s="15">
        <v>150000</v>
      </c>
      <c r="F10" s="10">
        <f t="shared" si="1"/>
        <v>3.5999999999999997E-2</v>
      </c>
      <c r="G10" s="21">
        <v>5400</v>
      </c>
      <c r="H10" s="26">
        <f t="shared" si="2"/>
        <v>144600</v>
      </c>
    </row>
    <row r="11" spans="2:8" s="3" customFormat="1" ht="18" customHeight="1" x14ac:dyDescent="0.25">
      <c r="B11" s="6">
        <v>8</v>
      </c>
      <c r="C11" s="9" t="s">
        <v>8</v>
      </c>
      <c r="D11" s="14">
        <f t="shared" si="0"/>
        <v>2.0339068543881338E-2</v>
      </c>
      <c r="E11" s="15">
        <v>50000</v>
      </c>
      <c r="F11" s="10">
        <f t="shared" si="1"/>
        <v>0.04</v>
      </c>
      <c r="G11" s="21">
        <v>2000</v>
      </c>
      <c r="H11" s="26">
        <f t="shared" si="2"/>
        <v>48000</v>
      </c>
    </row>
    <row r="12" spans="2:8" ht="18" customHeight="1" x14ac:dyDescent="0.25">
      <c r="B12" s="7">
        <v>9</v>
      </c>
      <c r="C12" s="9" t="s">
        <v>13</v>
      </c>
      <c r="D12" s="14">
        <f t="shared" si="0"/>
        <v>0.12203441126328803</v>
      </c>
      <c r="E12" s="15">
        <v>300000</v>
      </c>
      <c r="F12" s="10">
        <f t="shared" si="1"/>
        <v>0.17141999999999999</v>
      </c>
      <c r="G12" s="21">
        <v>51426</v>
      </c>
      <c r="H12" s="26">
        <f t="shared" si="2"/>
        <v>248574</v>
      </c>
    </row>
    <row r="13" spans="2:8" s="3" customFormat="1" ht="18" customHeight="1" x14ac:dyDescent="0.25">
      <c r="B13" s="6">
        <v>10</v>
      </c>
      <c r="C13" s="9" t="s">
        <v>16</v>
      </c>
      <c r="D13" s="14">
        <f t="shared" si="0"/>
        <v>2.603400773616811E-2</v>
      </c>
      <c r="E13" s="15">
        <v>64000</v>
      </c>
      <c r="F13" s="10">
        <f t="shared" si="1"/>
        <v>0.5625</v>
      </c>
      <c r="G13" s="21">
        <f>21000+15000</f>
        <v>36000</v>
      </c>
      <c r="H13" s="26">
        <f t="shared" si="2"/>
        <v>28000</v>
      </c>
    </row>
    <row r="14" spans="2:8" ht="18" customHeight="1" x14ac:dyDescent="0.25">
      <c r="B14" s="7">
        <v>11</v>
      </c>
      <c r="C14" s="9" t="s">
        <v>9</v>
      </c>
      <c r="D14" s="14">
        <f t="shared" si="0"/>
        <v>8.1356274175525354E-3</v>
      </c>
      <c r="E14" s="15">
        <v>20000</v>
      </c>
      <c r="F14" s="10">
        <f t="shared" si="1"/>
        <v>0.2</v>
      </c>
      <c r="G14" s="21">
        <v>4000</v>
      </c>
      <c r="H14" s="26">
        <f t="shared" si="2"/>
        <v>16000</v>
      </c>
    </row>
    <row r="15" spans="2:8" x14ac:dyDescent="0.25">
      <c r="B15" s="6">
        <v>12</v>
      </c>
      <c r="C15" s="35" t="s">
        <v>17</v>
      </c>
      <c r="D15" s="16">
        <f t="shared" si="0"/>
        <v>2.0339068543881338E-2</v>
      </c>
      <c r="E15" s="17">
        <v>50000</v>
      </c>
      <c r="F15" s="10">
        <f t="shared" si="1"/>
        <v>0</v>
      </c>
      <c r="G15" s="22">
        <v>0</v>
      </c>
      <c r="H15" s="27">
        <f t="shared" si="2"/>
        <v>50000</v>
      </c>
    </row>
    <row r="16" spans="2:8" x14ac:dyDescent="0.25">
      <c r="B16" s="7">
        <v>13</v>
      </c>
      <c r="C16" s="35" t="s">
        <v>18</v>
      </c>
      <c r="D16" s="16">
        <f t="shared" si="0"/>
        <v>6.1017205631644013E-2</v>
      </c>
      <c r="E16" s="17">
        <v>150000</v>
      </c>
      <c r="F16" s="10">
        <f t="shared" si="1"/>
        <v>0.25598666666666664</v>
      </c>
      <c r="G16" s="22">
        <f>5247.5+12000.5+2750+18400</f>
        <v>38398</v>
      </c>
      <c r="H16" s="27">
        <f t="shared" si="2"/>
        <v>111602</v>
      </c>
    </row>
    <row r="17" spans="2:8" x14ac:dyDescent="0.25">
      <c r="B17" s="6">
        <v>14</v>
      </c>
      <c r="C17" s="35" t="s">
        <v>19</v>
      </c>
      <c r="D17" s="16">
        <f t="shared" si="0"/>
        <v>1.8711943060370832E-2</v>
      </c>
      <c r="E17" s="17">
        <v>46000</v>
      </c>
      <c r="F17" s="10">
        <f t="shared" si="1"/>
        <v>0</v>
      </c>
      <c r="G17" s="22">
        <v>0</v>
      </c>
      <c r="H17" s="27">
        <f t="shared" si="2"/>
        <v>46000</v>
      </c>
    </row>
    <row r="18" spans="2:8" x14ac:dyDescent="0.25">
      <c r="B18" s="34">
        <v>15</v>
      </c>
      <c r="C18" s="35" t="s">
        <v>21</v>
      </c>
      <c r="D18" s="16">
        <f t="shared" si="0"/>
        <v>6.1017205631644013E-2</v>
      </c>
      <c r="E18" s="17">
        <v>150000</v>
      </c>
      <c r="F18" s="10">
        <f t="shared" si="1"/>
        <v>0.10194066666666667</v>
      </c>
      <c r="G18" s="22">
        <v>15291.1</v>
      </c>
      <c r="H18" s="27">
        <f t="shared" si="2"/>
        <v>134708.9</v>
      </c>
    </row>
    <row r="19" spans="2:8" x14ac:dyDescent="0.25">
      <c r="B19" s="34">
        <v>16</v>
      </c>
      <c r="C19" s="36" t="s">
        <v>30</v>
      </c>
      <c r="D19" s="16">
        <f t="shared" si="0"/>
        <v>2.0339068543881338E-2</v>
      </c>
      <c r="E19" s="17">
        <v>50000</v>
      </c>
      <c r="F19" s="10">
        <f t="shared" si="1"/>
        <v>0</v>
      </c>
      <c r="G19" s="22">
        <v>0</v>
      </c>
      <c r="H19" s="27">
        <f t="shared" si="2"/>
        <v>50000</v>
      </c>
    </row>
    <row r="20" spans="2:8" ht="18" customHeight="1" thickBot="1" x14ac:dyDescent="0.3">
      <c r="B20" s="40" t="s">
        <v>2</v>
      </c>
      <c r="C20" s="41"/>
      <c r="D20" s="16">
        <f t="shared" si="0"/>
        <v>0.2498951521016563</v>
      </c>
      <c r="E20" s="17">
        <f>664323-50000</f>
        <v>614323</v>
      </c>
      <c r="F20" s="10">
        <f t="shared" si="1"/>
        <v>0</v>
      </c>
      <c r="G20" s="22">
        <v>0</v>
      </c>
      <c r="H20" s="27">
        <f t="shared" si="2"/>
        <v>614323</v>
      </c>
    </row>
    <row r="21" spans="2:8" ht="18" customHeight="1" thickBot="1" x14ac:dyDescent="0.3">
      <c r="B21" s="42" t="s">
        <v>3</v>
      </c>
      <c r="C21" s="43"/>
      <c r="D21" s="18">
        <f>SUM(D4:D20)</f>
        <v>1.0000000000000002</v>
      </c>
      <c r="E21" s="19">
        <f>SUM(E4:E20)</f>
        <v>2458323</v>
      </c>
      <c r="F21" s="11">
        <f>G21/E21</f>
        <v>0.16006838808407192</v>
      </c>
      <c r="G21" s="23">
        <f>SUM(G4:G20)</f>
        <v>393499.79999999993</v>
      </c>
      <c r="H21" s="28">
        <f t="shared" si="2"/>
        <v>2064823.2000000002</v>
      </c>
    </row>
    <row r="22" spans="2:8" x14ac:dyDescent="0.25">
      <c r="E22" s="5"/>
      <c r="F22" s="5"/>
    </row>
    <row r="23" spans="2:8" ht="33" customHeight="1" thickBot="1" x14ac:dyDescent="0.3">
      <c r="B23" s="39" t="s">
        <v>27</v>
      </c>
      <c r="C23" s="39"/>
      <c r="D23" s="39"/>
      <c r="E23" s="39"/>
      <c r="F23" s="39"/>
      <c r="G23" s="39"/>
      <c r="H23" s="39"/>
    </row>
    <row r="24" spans="2:8" ht="28.5" customHeight="1" x14ac:dyDescent="0.25">
      <c r="B24" s="44" t="s">
        <v>0</v>
      </c>
      <c r="C24" s="38" t="s">
        <v>25</v>
      </c>
      <c r="D24" s="44" t="s">
        <v>22</v>
      </c>
      <c r="E24" s="47"/>
      <c r="F24" s="37" t="s">
        <v>28</v>
      </c>
      <c r="G24" s="38"/>
      <c r="H24" s="24" t="s">
        <v>29</v>
      </c>
    </row>
    <row r="25" spans="2:8" ht="24.75" thickBot="1" x14ac:dyDescent="0.3">
      <c r="B25" s="45"/>
      <c r="C25" s="46"/>
      <c r="D25" s="29" t="s">
        <v>4</v>
      </c>
      <c r="E25" s="30" t="s">
        <v>5</v>
      </c>
      <c r="F25" s="31" t="s">
        <v>6</v>
      </c>
      <c r="G25" s="32" t="s">
        <v>5</v>
      </c>
      <c r="H25" s="33" t="s">
        <v>5</v>
      </c>
    </row>
    <row r="26" spans="2:8" ht="24.75" customHeight="1" x14ac:dyDescent="0.25">
      <c r="B26" s="7">
        <v>1</v>
      </c>
      <c r="C26" s="8" t="s">
        <v>23</v>
      </c>
      <c r="D26" s="12">
        <f t="shared" ref="D26:D28" si="3">E26/$E$21</f>
        <v>2.0339068543881338E-2</v>
      </c>
      <c r="E26" s="13">
        <v>50000</v>
      </c>
      <c r="F26" s="10">
        <f>G26/E26</f>
        <v>9.2160000000000006E-2</v>
      </c>
      <c r="G26" s="20">
        <f>3417+1191</f>
        <v>4608</v>
      </c>
      <c r="H26" s="25">
        <f>E26-G26</f>
        <v>45392</v>
      </c>
    </row>
    <row r="27" spans="2:8" ht="24.75" customHeight="1" x14ac:dyDescent="0.25">
      <c r="B27" s="6">
        <v>2</v>
      </c>
      <c r="C27" s="9" t="s">
        <v>24</v>
      </c>
      <c r="D27" s="14">
        <f t="shared" si="3"/>
        <v>4.0678137087762675E-2</v>
      </c>
      <c r="E27" s="15">
        <v>100000</v>
      </c>
      <c r="F27" s="10">
        <f t="shared" ref="F27:F28" si="4">G27/E27</f>
        <v>0</v>
      </c>
      <c r="G27" s="21">
        <v>0</v>
      </c>
      <c r="H27" s="26">
        <f t="shared" ref="H27:H29" si="5">E27-G27</f>
        <v>100000</v>
      </c>
    </row>
    <row r="28" spans="2:8" ht="15.75" thickBot="1" x14ac:dyDescent="0.3">
      <c r="B28" s="40" t="s">
        <v>2</v>
      </c>
      <c r="C28" s="41"/>
      <c r="D28" s="16">
        <f t="shared" si="3"/>
        <v>8.5528301773200671E-2</v>
      </c>
      <c r="E28" s="17">
        <v>210256.19140000001</v>
      </c>
      <c r="F28" s="10">
        <f t="shared" si="4"/>
        <v>0</v>
      </c>
      <c r="G28" s="22">
        <v>0</v>
      </c>
      <c r="H28" s="27">
        <f t="shared" si="5"/>
        <v>210256.19140000001</v>
      </c>
    </row>
    <row r="29" spans="2:8" ht="15.75" thickBot="1" x14ac:dyDescent="0.3">
      <c r="B29" s="42" t="s">
        <v>3</v>
      </c>
      <c r="C29" s="43"/>
      <c r="D29" s="18">
        <f>SUM(D26:D28)</f>
        <v>0.14654550740484468</v>
      </c>
      <c r="E29" s="19">
        <f>SUM(E26:E28)</f>
        <v>360256.19140000001</v>
      </c>
      <c r="F29" s="11">
        <f>G29/E29</f>
        <v>1.2790897450208262E-2</v>
      </c>
      <c r="G29" s="23">
        <f>SUM(G26:G28)</f>
        <v>4608</v>
      </c>
      <c r="H29" s="28">
        <f t="shared" si="5"/>
        <v>355648.19140000001</v>
      </c>
    </row>
  </sheetData>
  <mergeCells count="14">
    <mergeCell ref="B28:C28"/>
    <mergeCell ref="B29:C29"/>
    <mergeCell ref="B23:H23"/>
    <mergeCell ref="B24:B25"/>
    <mergeCell ref="C24:C25"/>
    <mergeCell ref="D24:E24"/>
    <mergeCell ref="F24:G24"/>
    <mergeCell ref="F2:G2"/>
    <mergeCell ref="B1:H1"/>
    <mergeCell ref="B20:C20"/>
    <mergeCell ref="B21:C21"/>
    <mergeCell ref="B2:B3"/>
    <mergeCell ref="C2:C3"/>
    <mergeCell ref="D2:E2"/>
  </mergeCells>
  <pageMargins left="0.35433070866141736" right="0.15748031496062992" top="0.51181102362204722" bottom="0.47244094488188981" header="0.55118110236220474" footer="0.31496062992125984"/>
  <pageSetup paperSize="9" scale="7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2020-11-24T05:02:05Z</dcterms:modified>
</cp:coreProperties>
</file>